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erformance\Anno 2016\Nuova cartella\"/>
    </mc:Choice>
  </mc:AlternateContent>
  <bookViews>
    <workbookView xWindow="0" yWindow="0" windowWidth="28800" windowHeight="1183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F9" i="1" l="1"/>
  <c r="F6" i="1"/>
  <c r="F8" i="1"/>
  <c r="F25" i="1" l="1"/>
  <c r="F24" i="1"/>
  <c r="F20" i="1"/>
  <c r="F17" i="1"/>
  <c r="F10" i="1"/>
  <c r="F19" i="1" s="1"/>
  <c r="F21" i="1" l="1"/>
  <c r="F26" i="1"/>
  <c r="F12" i="1"/>
  <c r="B25" i="1"/>
  <c r="B17" i="1"/>
  <c r="D17" i="1"/>
  <c r="B9" i="1"/>
  <c r="B8" i="1"/>
  <c r="B6" i="1"/>
  <c r="B20" i="1" s="1"/>
  <c r="B10" i="1" l="1"/>
  <c r="B24" i="1"/>
  <c r="D24" i="1"/>
  <c r="D10" i="1"/>
  <c r="D19" i="1" s="1"/>
  <c r="D21" i="1" s="1"/>
  <c r="D9" i="1"/>
  <c r="D6" i="1"/>
  <c r="D20" i="1" s="1"/>
  <c r="B12" i="1" l="1"/>
  <c r="B19" i="1"/>
  <c r="B21" i="1" s="1"/>
  <c r="B26" i="1"/>
  <c r="D12" i="1"/>
  <c r="D26" i="1"/>
</calcChain>
</file>

<file path=xl/sharedStrings.xml><?xml version="1.0" encoding="utf-8"?>
<sst xmlns="http://schemas.openxmlformats.org/spreadsheetml/2006/main" count="36" uniqueCount="18">
  <si>
    <t>Indicatore spese di personale</t>
  </si>
  <si>
    <t>INDICATORI DI BILANCIO</t>
  </si>
  <si>
    <t xml:space="preserve">Indicatore spese di personale </t>
  </si>
  <si>
    <t>Fitti passivi</t>
  </si>
  <si>
    <t>Indicatore di indebitamento</t>
  </si>
  <si>
    <t>Indicatore di sostenibilità economico finanziaria (Isef)</t>
  </si>
  <si>
    <t>Indebitamento</t>
  </si>
  <si>
    <t>Entrate-personale-fitti</t>
  </si>
  <si>
    <t>Fonte</t>
  </si>
  <si>
    <t>Proper</t>
  </si>
  <si>
    <t>Tasse e contributi universitari</t>
  </si>
  <si>
    <t>Spese di personale a carico Ateneo</t>
  </si>
  <si>
    <t>B - Spese di personale a carico Ateneo</t>
  </si>
  <si>
    <t>Isef (A/B)</t>
  </si>
  <si>
    <t>Entrate complessive</t>
  </si>
  <si>
    <t>FFO + Programmazione Triennale</t>
  </si>
  <si>
    <t>A - 82% (Entrate - Fitti passivi)</t>
  </si>
  <si>
    <t>DM MIUR 998/2016 DM 264/2017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</si>
</sst>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vertical="center" wrapText="1"/>
    </xf>
    <xf numFmtId="3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workbookViewId="0">
      <selection activeCell="J19" sqref="J19"/>
    </sheetView>
  </sheetViews>
  <sheetFormatPr defaultRowHeight="15" x14ac:dyDescent="0.25"/>
  <cols>
    <col min="1" max="1" width="36.140625" style="2" customWidth="1"/>
    <col min="2" max="2" width="14.28515625" style="2" customWidth="1"/>
    <col min="3" max="3" width="8.5703125" style="2" customWidth="1"/>
    <col min="4" max="4" width="15" style="2" customWidth="1"/>
    <col min="5" max="5" width="18" style="2" customWidth="1"/>
    <col min="6" max="6" width="15" style="2" customWidth="1"/>
    <col min="7" max="7" width="17.5703125" style="2" customWidth="1"/>
    <col min="8" max="16384" width="9.140625" style="2"/>
  </cols>
  <sheetData>
    <row r="2" spans="1:8" x14ac:dyDescent="0.25">
      <c r="A2" s="1" t="s">
        <v>1</v>
      </c>
      <c r="B2" s="1">
        <v>2014</v>
      </c>
      <c r="C2" s="1" t="s">
        <v>8</v>
      </c>
      <c r="D2" s="1">
        <v>2015</v>
      </c>
      <c r="E2" s="1" t="s">
        <v>8</v>
      </c>
      <c r="F2" s="1">
        <v>2016</v>
      </c>
      <c r="G2" s="1" t="s">
        <v>8</v>
      </c>
    </row>
    <row r="3" spans="1:8" x14ac:dyDescent="0.25">
      <c r="B3" s="1"/>
      <c r="D3" s="1"/>
      <c r="E3" s="1"/>
    </row>
    <row r="4" spans="1:8" x14ac:dyDescent="0.25">
      <c r="A4" s="1" t="s">
        <v>2</v>
      </c>
      <c r="B4" s="1"/>
      <c r="D4" s="1"/>
      <c r="E4" s="1"/>
    </row>
    <row r="6" spans="1:8" x14ac:dyDescent="0.25">
      <c r="A6" s="1" t="s">
        <v>11</v>
      </c>
      <c r="B6" s="3">
        <f>40420109</f>
        <v>40420109</v>
      </c>
      <c r="C6" s="2" t="s">
        <v>9</v>
      </c>
      <c r="D6" s="3">
        <f>39644593</f>
        <v>39644593</v>
      </c>
      <c r="E6" s="3" t="s">
        <v>9</v>
      </c>
      <c r="F6" s="3">
        <f>39034134</f>
        <v>39034134</v>
      </c>
      <c r="G6" s="3" t="s">
        <v>9</v>
      </c>
      <c r="H6" s="3"/>
    </row>
    <row r="7" spans="1:8" x14ac:dyDescent="0.25">
      <c r="A7" s="1"/>
      <c r="B7" s="3"/>
      <c r="C7" s="3"/>
      <c r="D7" s="3"/>
      <c r="E7" s="3"/>
      <c r="F7" s="3"/>
      <c r="G7" s="3"/>
      <c r="H7" s="3"/>
    </row>
    <row r="8" spans="1:8" ht="45" x14ac:dyDescent="0.25">
      <c r="A8" s="1" t="s">
        <v>15</v>
      </c>
      <c r="B8" s="3">
        <f>45114268+261441</f>
        <v>45375709</v>
      </c>
      <c r="C8" s="3" t="s">
        <v>9</v>
      </c>
      <c r="D8" s="3">
        <f>46086819+62773</f>
        <v>46149592</v>
      </c>
      <c r="E8" s="3" t="s">
        <v>9</v>
      </c>
      <c r="F8" s="3">
        <f>46068105+227443+96918</f>
        <v>46392466</v>
      </c>
      <c r="G8" s="4" t="s">
        <v>17</v>
      </c>
      <c r="H8" s="3"/>
    </row>
    <row r="9" spans="1:8" x14ac:dyDescent="0.25">
      <c r="A9" s="1" t="s">
        <v>10</v>
      </c>
      <c r="B9" s="3">
        <f>10755866-208241</f>
        <v>10547625</v>
      </c>
      <c r="C9" s="3" t="s">
        <v>9</v>
      </c>
      <c r="D9" s="3">
        <f>12789806</f>
        <v>12789806</v>
      </c>
      <c r="E9" s="3" t="s">
        <v>9</v>
      </c>
      <c r="F9" s="3">
        <f>15017575</f>
        <v>15017575</v>
      </c>
      <c r="G9" s="3" t="s">
        <v>9</v>
      </c>
      <c r="H9" s="3"/>
    </row>
    <row r="10" spans="1:8" x14ac:dyDescent="0.25">
      <c r="A10" s="1" t="s">
        <v>14</v>
      </c>
      <c r="B10" s="5">
        <f>B8+B9</f>
        <v>55923334</v>
      </c>
      <c r="C10" s="3"/>
      <c r="D10" s="5">
        <f>D8+D9</f>
        <v>58939398</v>
      </c>
      <c r="E10" s="3"/>
      <c r="F10" s="5">
        <f>F8+F9</f>
        <v>61410041</v>
      </c>
      <c r="G10" s="3"/>
      <c r="H10" s="3"/>
    </row>
    <row r="11" spans="1:8" x14ac:dyDescent="0.25">
      <c r="B11" s="3"/>
      <c r="C11" s="3"/>
      <c r="D11" s="3"/>
      <c r="E11" s="3"/>
      <c r="F11" s="3"/>
      <c r="G11" s="3"/>
      <c r="H11" s="3"/>
    </row>
    <row r="12" spans="1:8" x14ac:dyDescent="0.25">
      <c r="A12" s="1" t="s">
        <v>0</v>
      </c>
      <c r="B12" s="6">
        <f>B6/B10</f>
        <v>0.72277716847139339</v>
      </c>
      <c r="C12" s="3"/>
      <c r="D12" s="6">
        <f>D6/D10</f>
        <v>0.67263315108851296</v>
      </c>
      <c r="E12" s="6"/>
      <c r="F12" s="6">
        <f>F6/F10</f>
        <v>0.63563113400298821</v>
      </c>
      <c r="G12" s="3"/>
      <c r="H12" s="3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x14ac:dyDescent="0.25">
      <c r="B14" s="3"/>
      <c r="C14" s="3"/>
      <c r="D14" s="3"/>
      <c r="E14" s="3"/>
      <c r="F14" s="3"/>
      <c r="G14" s="3"/>
      <c r="H14" s="3"/>
    </row>
    <row r="15" spans="1:8" x14ac:dyDescent="0.25">
      <c r="A15" s="1" t="s">
        <v>5</v>
      </c>
      <c r="B15" s="3"/>
      <c r="C15" s="3"/>
      <c r="D15" s="3"/>
      <c r="E15" s="3"/>
      <c r="F15" s="3"/>
      <c r="G15" s="3"/>
      <c r="H15" s="3"/>
    </row>
    <row r="16" spans="1:8" x14ac:dyDescent="0.25">
      <c r="B16" s="3"/>
      <c r="C16" s="3"/>
      <c r="D16" s="3"/>
      <c r="E16" s="3"/>
      <c r="F16" s="3"/>
      <c r="G16" s="3"/>
      <c r="H16" s="3"/>
    </row>
    <row r="17" spans="1:8" x14ac:dyDescent="0.25">
      <c r="A17" s="1" t="s">
        <v>3</v>
      </c>
      <c r="B17" s="3">
        <f>957749</f>
        <v>957749</v>
      </c>
      <c r="C17" s="3" t="s">
        <v>9</v>
      </c>
      <c r="D17" s="3">
        <f>768592</f>
        <v>768592</v>
      </c>
      <c r="E17" s="3" t="s">
        <v>9</v>
      </c>
      <c r="F17" s="3">
        <f>833084</f>
        <v>833084</v>
      </c>
      <c r="G17" s="3" t="s">
        <v>9</v>
      </c>
      <c r="H17" s="3"/>
    </row>
    <row r="18" spans="1:8" x14ac:dyDescent="0.25">
      <c r="B18" s="3"/>
      <c r="C18" s="3"/>
      <c r="D18" s="3"/>
      <c r="E18" s="3"/>
      <c r="F18" s="3"/>
      <c r="G18" s="3"/>
      <c r="H18" s="3"/>
    </row>
    <row r="19" spans="1:8" x14ac:dyDescent="0.25">
      <c r="A19" s="1" t="s">
        <v>16</v>
      </c>
      <c r="B19" s="3">
        <f>(B10-B17)*0.82</f>
        <v>45071779.699999996</v>
      </c>
      <c r="C19" s="3"/>
      <c r="D19" s="3">
        <f>(D10-D17)*0.82</f>
        <v>47700060.919999994</v>
      </c>
      <c r="E19" s="3"/>
      <c r="F19" s="3">
        <f>0.82*(F10-F17)</f>
        <v>49673104.739999995</v>
      </c>
      <c r="G19" s="3"/>
      <c r="H19" s="3"/>
    </row>
    <row r="20" spans="1:8" x14ac:dyDescent="0.25">
      <c r="A20" s="1" t="s">
        <v>12</v>
      </c>
      <c r="B20" s="3">
        <f>B6</f>
        <v>40420109</v>
      </c>
      <c r="C20" s="3" t="s">
        <v>9</v>
      </c>
      <c r="D20" s="3">
        <f>D6</f>
        <v>39644593</v>
      </c>
      <c r="E20" s="3" t="s">
        <v>9</v>
      </c>
      <c r="F20" s="3">
        <f>F6</f>
        <v>39034134</v>
      </c>
      <c r="G20" s="3" t="s">
        <v>9</v>
      </c>
      <c r="H20" s="3"/>
    </row>
    <row r="21" spans="1:8" x14ac:dyDescent="0.25">
      <c r="A21" s="1" t="s">
        <v>13</v>
      </c>
      <c r="B21" s="7">
        <f>B19/B20</f>
        <v>1.1150830815424073</v>
      </c>
      <c r="C21" s="8"/>
      <c r="D21" s="7">
        <f>D19/D6</f>
        <v>1.2031920953255844</v>
      </c>
      <c r="E21" s="8"/>
      <c r="F21" s="7">
        <f t="shared" ref="F21" si="0">F19/F20</f>
        <v>1.272555572515071</v>
      </c>
      <c r="G21" s="3"/>
      <c r="H21" s="3"/>
    </row>
    <row r="22" spans="1:8" x14ac:dyDescent="0.25">
      <c r="A22" s="1"/>
      <c r="B22" s="8"/>
      <c r="C22" s="3"/>
      <c r="D22" s="8"/>
      <c r="E22" s="8"/>
      <c r="F22" s="3"/>
      <c r="G22" s="3"/>
      <c r="H22" s="3"/>
    </row>
    <row r="23" spans="1:8" x14ac:dyDescent="0.25">
      <c r="B23" s="3"/>
      <c r="C23" s="3"/>
      <c r="D23" s="3"/>
      <c r="E23" s="3"/>
      <c r="F23" s="3"/>
      <c r="G23" s="3"/>
      <c r="H23" s="3"/>
    </row>
    <row r="24" spans="1:8" x14ac:dyDescent="0.25">
      <c r="A24" s="1" t="s">
        <v>4</v>
      </c>
      <c r="B24" s="6">
        <f>0</f>
        <v>0</v>
      </c>
      <c r="C24" s="6"/>
      <c r="D24" s="6">
        <f>0</f>
        <v>0</v>
      </c>
      <c r="E24" s="6"/>
      <c r="F24" s="6">
        <f>0</f>
        <v>0</v>
      </c>
      <c r="G24" s="3"/>
      <c r="H24" s="3"/>
    </row>
    <row r="25" spans="1:8" x14ac:dyDescent="0.25">
      <c r="A25" s="2" t="s">
        <v>6</v>
      </c>
      <c r="B25" s="3">
        <f>0</f>
        <v>0</v>
      </c>
      <c r="C25" s="3" t="s">
        <v>9</v>
      </c>
      <c r="D25" s="3">
        <v>0</v>
      </c>
      <c r="E25" s="3" t="s">
        <v>9</v>
      </c>
      <c r="F25" s="3">
        <f>0</f>
        <v>0</v>
      </c>
      <c r="G25" s="3" t="s">
        <v>9</v>
      </c>
      <c r="H25" s="3"/>
    </row>
    <row r="26" spans="1:8" x14ac:dyDescent="0.25">
      <c r="A26" s="1" t="s">
        <v>7</v>
      </c>
      <c r="B26" s="5">
        <f>B10-B6-B17</f>
        <v>14545476</v>
      </c>
      <c r="C26" s="5"/>
      <c r="D26" s="5">
        <f>D10-D6-D17</f>
        <v>18526213</v>
      </c>
      <c r="E26" s="5"/>
      <c r="F26" s="5">
        <f>F10-F6-F17</f>
        <v>21542823</v>
      </c>
      <c r="G26" s="3"/>
      <c r="H26" s="3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&amp;LAllegato 7&amp;CIndicatori MIUR 2014-2016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Pasquini</dc:creator>
  <cp:lastModifiedBy>Giuseppina Galizia</cp:lastModifiedBy>
  <cp:lastPrinted>2017-06-21T09:40:37Z</cp:lastPrinted>
  <dcterms:created xsi:type="dcterms:W3CDTF">2016-06-21T07:39:46Z</dcterms:created>
  <dcterms:modified xsi:type="dcterms:W3CDTF">2017-07-06T11:32:46Z</dcterms:modified>
</cp:coreProperties>
</file>